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filterPrivacy="1" defaultThemeVersion="124226"/>
  <xr:revisionPtr revIDLastSave="0" documentId="13_ncr:1_{5F6E36BA-0CCD-49EB-84BC-B07C4A7C7735}" xr6:coauthVersionLast="37" xr6:coauthVersionMax="37" xr10:uidLastSave="{00000000-0000-0000-0000-000000000000}"/>
  <bookViews>
    <workbookView xWindow="0" yWindow="0" windowWidth="28800" windowHeight="11205" activeTab="2" xr2:uid="{00000000-000D-0000-FFFF-FFFF00000000}"/>
  </bookViews>
  <sheets>
    <sheet name="1 квартал 2025" sheetId="1" r:id="rId1"/>
    <sheet name="2 квартал 2025" sheetId="4" r:id="rId2"/>
    <sheet name="3 квартал 2025" sheetId="5" r:id="rId3"/>
  </sheets>
  <calcPr calcId="179021"/>
</workbook>
</file>

<file path=xl/calcChain.xml><?xml version="1.0" encoding="utf-8"?>
<calcChain xmlns="http://schemas.openxmlformats.org/spreadsheetml/2006/main">
  <c r="K11" i="5" l="1"/>
  <c r="J9" i="5"/>
  <c r="J10" i="5"/>
  <c r="J8" i="5"/>
  <c r="K26" i="5" l="1"/>
  <c r="K25" i="5"/>
  <c r="J24" i="5"/>
  <c r="K24" i="5" s="1"/>
  <c r="K22" i="5"/>
  <c r="K21" i="5"/>
  <c r="J19" i="5"/>
  <c r="K19" i="5" s="1"/>
  <c r="H19" i="5"/>
  <c r="F19" i="5"/>
  <c r="E19" i="5"/>
  <c r="D19" i="5"/>
  <c r="K17" i="5"/>
  <c r="F17" i="5"/>
  <c r="E17" i="5"/>
  <c r="K16" i="5"/>
  <c r="F16" i="5"/>
  <c r="F15" i="5" s="1"/>
  <c r="K15" i="5"/>
  <c r="J15" i="5"/>
  <c r="E15" i="5"/>
  <c r="K13" i="5"/>
  <c r="E11" i="5"/>
  <c r="J7" i="5"/>
  <c r="K7" i="5" s="1"/>
  <c r="H10" i="5"/>
  <c r="H7" i="5" s="1"/>
  <c r="E10" i="5"/>
  <c r="K9" i="5"/>
  <c r="H9" i="5"/>
  <c r="K8" i="5"/>
  <c r="H8" i="5"/>
  <c r="F7" i="5"/>
  <c r="E7" i="5"/>
  <c r="D7" i="5"/>
  <c r="K20" i="5" l="1"/>
  <c r="K10" i="5"/>
  <c r="E28" i="4"/>
  <c r="K13" i="4" l="1"/>
  <c r="J26" i="4" l="1"/>
  <c r="K26" i="4" s="1"/>
  <c r="J25" i="4"/>
  <c r="K25" i="4" s="1"/>
  <c r="K22" i="4"/>
  <c r="J21" i="4"/>
  <c r="K21" i="4" s="1"/>
  <c r="J20" i="4"/>
  <c r="K20" i="4" s="1"/>
  <c r="J19" i="4"/>
  <c r="K19" i="4" s="1"/>
  <c r="H19" i="4"/>
  <c r="F19" i="4"/>
  <c r="E19" i="4"/>
  <c r="D19" i="4"/>
  <c r="E17" i="4"/>
  <c r="K17" i="4" s="1"/>
  <c r="K16" i="4"/>
  <c r="F16" i="4"/>
  <c r="J15" i="4"/>
  <c r="E15" i="4"/>
  <c r="E11" i="4"/>
  <c r="J10" i="4"/>
  <c r="E10" i="4"/>
  <c r="E7" i="4" s="1"/>
  <c r="J9" i="4"/>
  <c r="K9" i="4" s="1"/>
  <c r="H9" i="4"/>
  <c r="J8" i="4"/>
  <c r="K8" i="4" s="1"/>
  <c r="H8" i="4"/>
  <c r="F7" i="4"/>
  <c r="D7" i="4"/>
  <c r="H10" i="4" l="1"/>
  <c r="H7" i="4" s="1"/>
  <c r="J7" i="4"/>
  <c r="J24" i="4"/>
  <c r="K24" i="4" s="1"/>
  <c r="K15" i="4"/>
  <c r="K10" i="4"/>
  <c r="K7" i="4"/>
  <c r="F17" i="4"/>
  <c r="F15" i="4" s="1"/>
  <c r="K21" i="1"/>
  <c r="K16" i="1"/>
  <c r="K15" i="1"/>
  <c r="J25" i="1"/>
  <c r="K25" i="1" s="1"/>
  <c r="J24" i="1"/>
  <c r="J23" i="1" s="1"/>
  <c r="K23" i="1" s="1"/>
  <c r="H18" i="1"/>
  <c r="J20" i="1"/>
  <c r="K20" i="1" s="1"/>
  <c r="J19" i="1"/>
  <c r="J18" i="1" s="1"/>
  <c r="K18" i="1" s="1"/>
  <c r="J14" i="1"/>
  <c r="D18" i="1"/>
  <c r="E18" i="1"/>
  <c r="F18" i="1"/>
  <c r="F7" i="1"/>
  <c r="D7" i="1"/>
  <c r="E16" i="1"/>
  <c r="F16" i="1" s="1"/>
  <c r="F15" i="1"/>
  <c r="K19" i="1" l="1"/>
  <c r="K24" i="1"/>
  <c r="E14" i="1"/>
  <c r="K14" i="1" s="1"/>
  <c r="F14" i="1"/>
  <c r="J10" i="1" l="1"/>
  <c r="J9" i="1"/>
  <c r="K9" i="1" s="1"/>
  <c r="J8" i="1"/>
  <c r="K8" i="1" s="1"/>
  <c r="E11" i="1"/>
  <c r="E10" i="1"/>
  <c r="H10" i="1" s="1"/>
  <c r="H9" i="1"/>
  <c r="H8" i="1"/>
  <c r="K10" i="1" l="1"/>
  <c r="H7" i="1"/>
  <c r="J7" i="1"/>
  <c r="E7" i="1"/>
  <c r="K7" i="1" l="1"/>
</calcChain>
</file>

<file path=xl/sharedStrings.xml><?xml version="1.0" encoding="utf-8"?>
<sst xmlns="http://schemas.openxmlformats.org/spreadsheetml/2006/main" count="132" uniqueCount="37">
  <si>
    <t>№ п/п</t>
  </si>
  <si>
    <t>по виду услуг: "Передача и распределение тепловой энергии"</t>
  </si>
  <si>
    <t>м</t>
  </si>
  <si>
    <t>шт</t>
  </si>
  <si>
    <t>по виду услуг: "Снабжение тепловой энергии"</t>
  </si>
  <si>
    <t>по виду услуг: "Подача воды по распределительным сетям"</t>
  </si>
  <si>
    <t>по виду услуг: "Отведение сточных вод"</t>
  </si>
  <si>
    <t>Выполненно</t>
  </si>
  <si>
    <t>Информация о ходе исполнения утвержденной инвестиционной программы за 1 квартал 2025 года</t>
  </si>
  <si>
    <t>Реконструкция ТМ №2 по пр.Строителей от пр.Республики до насосной станции ул.Ушинского</t>
  </si>
  <si>
    <t>Реконструкция ТМ №3 по пр.Металлургов вдоль 3 -го микрорайона от ТК-02 (Металлургов-Абая) до ТК-34 (пр.Республики)</t>
  </si>
  <si>
    <t>Реконструкция ТМ №2а по ул.Амангельды от д.№7 6-го микрорайона до ТК-4а по ул.Темиртауская</t>
  </si>
  <si>
    <t xml:space="preserve">Закуп а/техники:ГАЗЕЛЬ тентованная с электростанцией  на два поста </t>
  </si>
  <si>
    <t>Наименование мероприятий инвестиционной программы (проекта)</t>
  </si>
  <si>
    <t>Единица измерений</t>
  </si>
  <si>
    <t xml:space="preserve">Количество </t>
  </si>
  <si>
    <t>Сумма инвестиций, тыс. тенге (без НДС)</t>
  </si>
  <si>
    <t>Источник финансирования, тыс. тенге</t>
  </si>
  <si>
    <t>собственные</t>
  </si>
  <si>
    <t>заемные</t>
  </si>
  <si>
    <t>Бюджетные средства ГУ ОЖКХ</t>
  </si>
  <si>
    <t xml:space="preserve">Нерегулируемая (иная) деятельность </t>
  </si>
  <si>
    <t>ВСЕГО на 2025год</t>
  </si>
  <si>
    <t>ВСЕГО на 2025 год</t>
  </si>
  <si>
    <t>Сервер HPE ML30 Gen11 (P65093-421)</t>
  </si>
  <si>
    <t>шт.</t>
  </si>
  <si>
    <t>Компьютер HP ProDesk 400 G7MT (9CY18AV) + 23.8 HP P24v G4 (9TY24AA)</t>
  </si>
  <si>
    <t>Реконструкция водовода Караганда-Темиртау со строительством повысительной насосной станции</t>
  </si>
  <si>
    <t>Строительство системы обеззораживания воды гипохлоритом натрия (электролизным методом) для комплекса сооружений ТОО "Окжетпес-Т" по адресу: г.Темиртау,ул.Амангельды,102А</t>
  </si>
  <si>
    <t>Закуп насосного оборудования на насосную станцию Республики-Сейфуллина:насос Pedrollo108 с частотным преобразователем - первый комплект</t>
  </si>
  <si>
    <t>комплект</t>
  </si>
  <si>
    <t>Строительство хоз-фекальной канализации к ИЖД квартала АБВ</t>
  </si>
  <si>
    <t>ФНС квартала АБВ: закуп вакуумного выключателя 10кВ</t>
  </si>
  <si>
    <t>Отклонение, %</t>
  </si>
  <si>
    <t>Информация о ходе исполнения утвержденной инвестиционной программы за 2 квартал 2025 года</t>
  </si>
  <si>
    <t>перенос сроков с 2024 года на 2025 год</t>
  </si>
  <si>
    <t>Закуп выключателя TER_ VCB_ LD8_ SRF 21301029100000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</si>
</sst>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3" fillId="0" borderId="0" xfId="0" applyFont="1" applyFill="1" applyAlignment="1">
      <alignment horizontal="center" vertical="center" wrapText="1"/>
    </xf>
    <xf numFmtId="0" fontId="6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vertical="top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vertical="center" wrapText="1"/>
    </xf>
    <xf numFmtId="0" fontId="3" fillId="0" borderId="1" xfId="1" applyFont="1" applyBorder="1" applyAlignment="1">
      <alignment vertical="center" wrapText="1"/>
    </xf>
    <xf numFmtId="4" fontId="3" fillId="0" borderId="1" xfId="1" applyNumberFormat="1" applyFont="1" applyBorder="1" applyAlignment="1">
      <alignment horizontal="center" vertical="center" wrapText="1"/>
    </xf>
    <xf numFmtId="4" fontId="8" fillId="0" borderId="1" xfId="1" applyNumberFormat="1" applyFont="1" applyBorder="1" applyAlignment="1">
      <alignment horizontal="center" vertical="center" wrapText="1"/>
    </xf>
    <xf numFmtId="3" fontId="3" fillId="0" borderId="1" xfId="1" applyNumberFormat="1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center" wrapText="1"/>
    </xf>
    <xf numFmtId="0" fontId="0" fillId="0" borderId="1" xfId="0" applyBorder="1"/>
    <xf numFmtId="4" fontId="11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K25"/>
  <sheetViews>
    <sheetView zoomScale="85" zoomScaleNormal="85" workbookViewId="0">
      <selection activeCell="E30" sqref="E30"/>
    </sheetView>
  </sheetViews>
  <sheetFormatPr defaultRowHeight="15" x14ac:dyDescent="0.25"/>
  <cols>
    <col min="1" max="1" width="7" bestFit="1" customWidth="1"/>
    <col min="2" max="2" width="82.28515625" customWidth="1"/>
    <col min="3" max="3" width="14.28515625" customWidth="1"/>
    <col min="4" max="4" width="12.5703125" customWidth="1"/>
    <col min="5" max="5" width="19.42578125" bestFit="1" customWidth="1"/>
    <col min="6" max="6" width="14.140625" customWidth="1"/>
    <col min="7" max="7" width="11.28515625" customWidth="1"/>
    <col min="8" max="8" width="19.42578125" customWidth="1"/>
    <col min="9" max="9" width="18.140625" customWidth="1"/>
    <col min="10" max="10" width="19.42578125" customWidth="1"/>
    <col min="11" max="11" width="18.42578125" customWidth="1"/>
  </cols>
  <sheetData>
    <row r="1" spans="1:11" s="1" customFormat="1" ht="18.75" customHeight="1" x14ac:dyDescent="0.25">
      <c r="A1" s="32" t="s">
        <v>8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s="1" customFormat="1" ht="18.75" x14ac:dyDescent="0.25">
      <c r="A2" s="4"/>
      <c r="B2" s="4"/>
      <c r="C2" s="4"/>
      <c r="D2" s="4"/>
      <c r="E2" s="4"/>
      <c r="F2" s="4"/>
      <c r="G2" s="4"/>
      <c r="H2" s="4"/>
      <c r="I2" s="4"/>
      <c r="J2" s="4"/>
    </row>
    <row r="3" spans="1:11" s="2" customFormat="1" ht="15.75" x14ac:dyDescent="0.25">
      <c r="A3" s="33" t="s">
        <v>0</v>
      </c>
      <c r="B3" s="33" t="s">
        <v>13</v>
      </c>
      <c r="C3" s="33" t="s">
        <v>14</v>
      </c>
      <c r="D3" s="33" t="s">
        <v>15</v>
      </c>
      <c r="E3" s="33" t="s">
        <v>16</v>
      </c>
      <c r="F3" s="33" t="s">
        <v>17</v>
      </c>
      <c r="G3" s="33"/>
      <c r="H3" s="33"/>
      <c r="I3" s="33"/>
      <c r="J3" s="34" t="s">
        <v>7</v>
      </c>
      <c r="K3" s="35" t="s">
        <v>33</v>
      </c>
    </row>
    <row r="4" spans="1:11" s="2" customFormat="1" ht="45.75" customHeight="1" x14ac:dyDescent="0.25">
      <c r="A4" s="33"/>
      <c r="B4" s="33"/>
      <c r="C4" s="33"/>
      <c r="D4" s="33"/>
      <c r="E4" s="33"/>
      <c r="F4" s="6" t="s">
        <v>18</v>
      </c>
      <c r="G4" s="6" t="s">
        <v>19</v>
      </c>
      <c r="H4" s="6" t="s">
        <v>20</v>
      </c>
      <c r="I4" s="6" t="s">
        <v>21</v>
      </c>
      <c r="J4" s="34"/>
      <c r="K4" s="35"/>
    </row>
    <row r="5" spans="1:11" ht="16.5" customHeight="1" x14ac:dyDescent="0.25">
      <c r="A5" s="7">
        <v>1</v>
      </c>
      <c r="B5" s="7">
        <v>2</v>
      </c>
      <c r="C5" s="7">
        <v>3</v>
      </c>
      <c r="D5" s="7">
        <v>4</v>
      </c>
      <c r="E5" s="7">
        <v>5</v>
      </c>
      <c r="F5" s="7">
        <v>6</v>
      </c>
      <c r="G5" s="7">
        <v>7</v>
      </c>
      <c r="H5" s="7">
        <v>8</v>
      </c>
      <c r="I5" s="7">
        <v>9</v>
      </c>
      <c r="J5" s="7">
        <v>10</v>
      </c>
      <c r="K5" s="7">
        <v>11</v>
      </c>
    </row>
    <row r="6" spans="1:11" ht="16.5" customHeight="1" x14ac:dyDescent="0.25">
      <c r="A6" s="31" t="s">
        <v>1</v>
      </c>
      <c r="B6" s="31"/>
      <c r="C6" s="31"/>
      <c r="D6" s="31"/>
      <c r="E6" s="31"/>
      <c r="F6" s="31"/>
      <c r="G6" s="31"/>
      <c r="H6" s="31"/>
      <c r="I6" s="31"/>
      <c r="J6" s="31"/>
      <c r="K6" s="31"/>
    </row>
    <row r="7" spans="1:11" ht="15.75" customHeight="1" x14ac:dyDescent="0.25">
      <c r="A7" s="10"/>
      <c r="B7" s="11" t="s">
        <v>22</v>
      </c>
      <c r="C7" s="7"/>
      <c r="D7" s="8">
        <f>D8+D9+D10</f>
        <v>4215</v>
      </c>
      <c r="E7" s="9">
        <f>E11+E10+E9+E8</f>
        <v>372427.4</v>
      </c>
      <c r="F7" s="9">
        <f>F11+F10+F9+F8</f>
        <v>56538.54</v>
      </c>
      <c r="G7" s="17"/>
      <c r="H7" s="9">
        <f>H10+H11+H9+H8</f>
        <v>315888.86</v>
      </c>
      <c r="I7" s="17"/>
      <c r="J7" s="9">
        <f>J10+J11+J9+J8</f>
        <v>0</v>
      </c>
      <c r="K7" s="9">
        <f>J7/E7%</f>
        <v>0</v>
      </c>
    </row>
    <row r="8" spans="1:11" ht="21" customHeight="1" x14ac:dyDescent="0.25">
      <c r="A8" s="7">
        <v>1</v>
      </c>
      <c r="B8" s="10" t="s">
        <v>9</v>
      </c>
      <c r="C8" s="7" t="s">
        <v>2</v>
      </c>
      <c r="D8" s="8">
        <v>1600</v>
      </c>
      <c r="E8" s="12">
        <v>100000</v>
      </c>
      <c r="F8" s="17"/>
      <c r="G8" s="17"/>
      <c r="H8" s="12">
        <f>E8</f>
        <v>100000</v>
      </c>
      <c r="I8" s="17"/>
      <c r="J8" s="12">
        <f>G8</f>
        <v>0</v>
      </c>
      <c r="K8" s="12">
        <f t="shared" ref="K8:K10" si="0">J8/E8%</f>
        <v>0</v>
      </c>
    </row>
    <row r="9" spans="1:11" ht="29.25" customHeight="1" x14ac:dyDescent="0.25">
      <c r="A9" s="7">
        <v>2</v>
      </c>
      <c r="B9" s="10" t="s">
        <v>10</v>
      </c>
      <c r="C9" s="7" t="s">
        <v>2</v>
      </c>
      <c r="D9" s="8">
        <v>795</v>
      </c>
      <c r="E9" s="12">
        <v>107944.43</v>
      </c>
      <c r="F9" s="17"/>
      <c r="G9" s="17"/>
      <c r="H9" s="12">
        <f>E9</f>
        <v>107944.43</v>
      </c>
      <c r="I9" s="17"/>
      <c r="J9" s="12">
        <f>G9</f>
        <v>0</v>
      </c>
      <c r="K9" s="12">
        <f t="shared" si="0"/>
        <v>0</v>
      </c>
    </row>
    <row r="10" spans="1:11" ht="25.5" x14ac:dyDescent="0.25">
      <c r="A10" s="7">
        <v>3</v>
      </c>
      <c r="B10" s="10" t="s">
        <v>11</v>
      </c>
      <c r="C10" s="7" t="s">
        <v>2</v>
      </c>
      <c r="D10" s="8">
        <v>1820</v>
      </c>
      <c r="E10" s="12">
        <f>E9</f>
        <v>107944.43</v>
      </c>
      <c r="F10" s="17"/>
      <c r="G10" s="17"/>
      <c r="H10" s="12">
        <f>E10</f>
        <v>107944.43</v>
      </c>
      <c r="I10" s="17"/>
      <c r="J10" s="12">
        <f>G10</f>
        <v>0</v>
      </c>
      <c r="K10" s="12">
        <f t="shared" si="0"/>
        <v>0</v>
      </c>
    </row>
    <row r="11" spans="1:11" ht="18.75" customHeight="1" x14ac:dyDescent="0.25">
      <c r="A11" s="7">
        <v>4</v>
      </c>
      <c r="B11" s="10" t="s">
        <v>12</v>
      </c>
      <c r="C11" s="7" t="s">
        <v>3</v>
      </c>
      <c r="D11" s="8">
        <v>3</v>
      </c>
      <c r="E11" s="12">
        <f>F11</f>
        <v>56538.54</v>
      </c>
      <c r="F11" s="12">
        <v>56538.54</v>
      </c>
      <c r="G11" s="17"/>
      <c r="H11" s="12"/>
      <c r="I11" s="17"/>
      <c r="J11" s="17"/>
      <c r="K11" s="18"/>
    </row>
    <row r="12" spans="1:11" ht="18.75" customHeight="1" x14ac:dyDescent="0.25">
      <c r="A12" s="7">
        <v>5</v>
      </c>
      <c r="B12" s="10"/>
      <c r="C12" s="7"/>
      <c r="D12" s="8"/>
      <c r="E12" s="12"/>
      <c r="F12" s="12"/>
      <c r="G12" s="17"/>
      <c r="H12" s="12"/>
      <c r="I12" s="17"/>
      <c r="J12" s="17"/>
      <c r="K12" s="18"/>
    </row>
    <row r="13" spans="1:11" ht="15.75" customHeight="1" x14ac:dyDescent="0.25">
      <c r="A13" s="31" t="s">
        <v>4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</row>
    <row r="14" spans="1:11" ht="15.75" x14ac:dyDescent="0.25">
      <c r="A14" s="14"/>
      <c r="B14" s="11" t="s">
        <v>23</v>
      </c>
      <c r="C14" s="14"/>
      <c r="D14" s="15"/>
      <c r="E14" s="9">
        <f>SUM(E15:E16)</f>
        <v>1630.1349</v>
      </c>
      <c r="F14" s="9">
        <f t="shared" ref="F14" si="1">SUM(F15:F16)</f>
        <v>1630.1349</v>
      </c>
      <c r="G14" s="3"/>
      <c r="H14" s="3"/>
      <c r="I14" s="3"/>
      <c r="J14" s="9">
        <f>SUM(J15:J16)</f>
        <v>0</v>
      </c>
      <c r="K14" s="9">
        <f>J14/E14%</f>
        <v>0</v>
      </c>
    </row>
    <row r="15" spans="1:11" ht="21" customHeight="1" x14ac:dyDescent="0.25">
      <c r="A15" s="7">
        <v>1</v>
      </c>
      <c r="B15" s="10" t="s">
        <v>24</v>
      </c>
      <c r="C15" s="16" t="s">
        <v>25</v>
      </c>
      <c r="D15" s="8">
        <v>1</v>
      </c>
      <c r="E15" s="12">
        <v>846.46299999999997</v>
      </c>
      <c r="F15" s="17">
        <f>E15</f>
        <v>846.46299999999997</v>
      </c>
      <c r="G15" s="3"/>
      <c r="H15" s="3"/>
      <c r="I15" s="3"/>
      <c r="J15" s="12">
        <v>0</v>
      </c>
      <c r="K15" s="12">
        <f t="shared" ref="K15:K16" si="2">J15/E15%</f>
        <v>0</v>
      </c>
    </row>
    <row r="16" spans="1:11" ht="20.25" customHeight="1" x14ac:dyDescent="0.25">
      <c r="A16" s="7">
        <v>2</v>
      </c>
      <c r="B16" s="10" t="s">
        <v>26</v>
      </c>
      <c r="C16" s="16" t="s">
        <v>25</v>
      </c>
      <c r="D16" s="8">
        <v>2</v>
      </c>
      <c r="E16" s="12">
        <f>783671.9/1000</f>
        <v>783.67190000000005</v>
      </c>
      <c r="F16" s="17">
        <f t="shared" ref="F16" si="3">E16</f>
        <v>783.67190000000005</v>
      </c>
      <c r="G16" s="3"/>
      <c r="H16" s="3"/>
      <c r="I16" s="3"/>
      <c r="J16" s="12">
        <v>0</v>
      </c>
      <c r="K16" s="12">
        <f t="shared" si="2"/>
        <v>0</v>
      </c>
    </row>
    <row r="17" spans="1:11" ht="23.25" customHeight="1" x14ac:dyDescent="0.25">
      <c r="A17" s="31" t="s">
        <v>5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</row>
    <row r="18" spans="1:11" ht="15.75" customHeight="1" x14ac:dyDescent="0.25">
      <c r="A18" s="14"/>
      <c r="B18" s="11" t="s">
        <v>22</v>
      </c>
      <c r="C18" s="14"/>
      <c r="D18" s="9">
        <f>SUM(D19:D20)</f>
        <v>8650</v>
      </c>
      <c r="E18" s="9">
        <f t="shared" ref="E18" si="4">SUM(E19:E21)</f>
        <v>73784.479999999996</v>
      </c>
      <c r="F18" s="9">
        <f>SUM(F19:F21)</f>
        <v>1663.9</v>
      </c>
      <c r="G18" s="9"/>
      <c r="H18" s="9">
        <f>SUM(H19:H21)</f>
        <v>72120.58</v>
      </c>
      <c r="I18" s="13"/>
      <c r="J18" s="9">
        <f>SUM(J19:J21)</f>
        <v>0</v>
      </c>
      <c r="K18" s="9">
        <f>J18/E18%</f>
        <v>0</v>
      </c>
    </row>
    <row r="19" spans="1:11" ht="23.25" customHeight="1" x14ac:dyDescent="0.25">
      <c r="A19" s="7">
        <v>1</v>
      </c>
      <c r="B19" s="10" t="s">
        <v>27</v>
      </c>
      <c r="C19" s="16" t="s">
        <v>2</v>
      </c>
      <c r="D19" s="8">
        <v>8650</v>
      </c>
      <c r="E19" s="12">
        <v>52120.58</v>
      </c>
      <c r="F19" s="17"/>
      <c r="G19" s="3"/>
      <c r="H19" s="12">
        <v>52120.58</v>
      </c>
      <c r="I19" s="13"/>
      <c r="J19" s="12">
        <f>I19</f>
        <v>0</v>
      </c>
      <c r="K19" s="12">
        <f t="shared" ref="K19:K20" si="5">J19/E19%</f>
        <v>0</v>
      </c>
    </row>
    <row r="20" spans="1:11" ht="34.5" customHeight="1" x14ac:dyDescent="0.25">
      <c r="A20" s="7">
        <v>2</v>
      </c>
      <c r="B20" s="10" t="s">
        <v>28</v>
      </c>
      <c r="C20" s="16"/>
      <c r="D20" s="8"/>
      <c r="E20" s="12">
        <v>20000</v>
      </c>
      <c r="F20" s="17"/>
      <c r="G20" s="3"/>
      <c r="H20" s="12">
        <v>20000</v>
      </c>
      <c r="I20" s="13"/>
      <c r="J20" s="12">
        <f t="shared" ref="J20" si="6">I20</f>
        <v>0</v>
      </c>
      <c r="K20" s="12">
        <f t="shared" si="5"/>
        <v>0</v>
      </c>
    </row>
    <row r="21" spans="1:11" ht="30.75" customHeight="1" x14ac:dyDescent="0.25">
      <c r="A21" s="7">
        <v>3</v>
      </c>
      <c r="B21" s="10" t="s">
        <v>29</v>
      </c>
      <c r="C21" s="16" t="s">
        <v>30</v>
      </c>
      <c r="D21" s="8">
        <v>1</v>
      </c>
      <c r="E21" s="12">
        <v>1663.9</v>
      </c>
      <c r="F21" s="17">
        <v>1663.9</v>
      </c>
      <c r="G21" s="3"/>
      <c r="H21" s="17"/>
      <c r="I21" s="13"/>
      <c r="J21" s="12">
        <v>0</v>
      </c>
      <c r="K21" s="12">
        <f>J21/E21%</f>
        <v>0</v>
      </c>
    </row>
    <row r="22" spans="1:11" ht="19.5" customHeight="1" x14ac:dyDescent="0.25">
      <c r="A22" s="31" t="s">
        <v>6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</row>
    <row r="23" spans="1:11" x14ac:dyDescent="0.25">
      <c r="A23" s="21"/>
      <c r="B23" s="20" t="s">
        <v>22</v>
      </c>
      <c r="C23" s="19"/>
      <c r="D23" s="24">
        <v>2000</v>
      </c>
      <c r="E23" s="23">
        <v>134885.367</v>
      </c>
      <c r="F23" s="23">
        <v>15159.736999999999</v>
      </c>
      <c r="G23" s="19">
        <v>0</v>
      </c>
      <c r="H23" s="23">
        <v>119725.63</v>
      </c>
      <c r="I23" s="26"/>
      <c r="J23" s="9">
        <f>SUM(J24:J25)</f>
        <v>0</v>
      </c>
      <c r="K23" s="9">
        <f t="shared" ref="K23:K25" si="7">J23/E23%</f>
        <v>0</v>
      </c>
    </row>
    <row r="24" spans="1:11" ht="15.75" customHeight="1" x14ac:dyDescent="0.25">
      <c r="A24" s="19">
        <v>1</v>
      </c>
      <c r="B24" s="21" t="s">
        <v>31</v>
      </c>
      <c r="C24" s="19" t="s">
        <v>2</v>
      </c>
      <c r="D24" s="24">
        <v>2000</v>
      </c>
      <c r="E24" s="22">
        <v>119725.63</v>
      </c>
      <c r="F24" s="21"/>
      <c r="G24" s="21"/>
      <c r="H24" s="25">
        <v>119725.63</v>
      </c>
      <c r="I24" s="26"/>
      <c r="J24" s="12">
        <f>I24</f>
        <v>0</v>
      </c>
      <c r="K24" s="12">
        <f t="shared" si="7"/>
        <v>0</v>
      </c>
    </row>
    <row r="25" spans="1:11" ht="19.5" customHeight="1" x14ac:dyDescent="0.25">
      <c r="A25" s="19">
        <v>2</v>
      </c>
      <c r="B25" s="21" t="s">
        <v>32</v>
      </c>
      <c r="C25" s="19" t="s">
        <v>3</v>
      </c>
      <c r="D25" s="24">
        <v>4</v>
      </c>
      <c r="E25" s="22">
        <v>15159.736999999999</v>
      </c>
      <c r="F25" s="22">
        <v>15159.736999999999</v>
      </c>
      <c r="G25" s="21"/>
      <c r="H25" s="22"/>
      <c r="I25" s="26"/>
      <c r="J25" s="12">
        <f t="shared" ref="J25" si="8">I25</f>
        <v>0</v>
      </c>
      <c r="K25" s="12">
        <f t="shared" si="7"/>
        <v>0</v>
      </c>
    </row>
  </sheetData>
  <mergeCells count="13">
    <mergeCell ref="A6:K6"/>
    <mergeCell ref="A13:K13"/>
    <mergeCell ref="A17:K17"/>
    <mergeCell ref="A22:K22"/>
    <mergeCell ref="A1:K1"/>
    <mergeCell ref="A3:A4"/>
    <mergeCell ref="B3:B4"/>
    <mergeCell ref="C3:C4"/>
    <mergeCell ref="D3:D4"/>
    <mergeCell ref="E3:E4"/>
    <mergeCell ref="F3:I3"/>
    <mergeCell ref="J3:J4"/>
    <mergeCell ref="K3:K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K28"/>
  <sheetViews>
    <sheetView zoomScale="85" zoomScaleNormal="85" workbookViewId="0">
      <selection activeCell="F15" sqref="F15"/>
    </sheetView>
  </sheetViews>
  <sheetFormatPr defaultRowHeight="15" x14ac:dyDescent="0.25"/>
  <cols>
    <col min="1" max="1" width="7" bestFit="1" customWidth="1"/>
    <col min="2" max="2" width="82.28515625" customWidth="1"/>
    <col min="3" max="3" width="14.28515625" customWidth="1"/>
    <col min="4" max="4" width="12.5703125" customWidth="1"/>
    <col min="5" max="5" width="19.42578125" bestFit="1" customWidth="1"/>
    <col min="6" max="6" width="14.140625" customWidth="1"/>
    <col min="7" max="7" width="11.28515625" customWidth="1"/>
    <col min="8" max="8" width="19.42578125" customWidth="1"/>
    <col min="9" max="9" width="18.140625" customWidth="1"/>
    <col min="10" max="10" width="19.42578125" customWidth="1"/>
    <col min="11" max="11" width="18.42578125" customWidth="1"/>
  </cols>
  <sheetData>
    <row r="1" spans="1:11" s="1" customFormat="1" ht="18.75" customHeight="1" x14ac:dyDescent="0.25">
      <c r="A1" s="32" t="s">
        <v>34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s="1" customFormat="1" ht="18.75" x14ac:dyDescent="0.2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1" s="2" customFormat="1" ht="15.75" x14ac:dyDescent="0.25">
      <c r="A3" s="33" t="s">
        <v>0</v>
      </c>
      <c r="B3" s="33" t="s">
        <v>13</v>
      </c>
      <c r="C3" s="33" t="s">
        <v>14</v>
      </c>
      <c r="D3" s="33" t="s">
        <v>15</v>
      </c>
      <c r="E3" s="33" t="s">
        <v>16</v>
      </c>
      <c r="F3" s="33" t="s">
        <v>17</v>
      </c>
      <c r="G3" s="33"/>
      <c r="H3" s="33"/>
      <c r="I3" s="33"/>
      <c r="J3" s="34" t="s">
        <v>7</v>
      </c>
      <c r="K3" s="35" t="s">
        <v>33</v>
      </c>
    </row>
    <row r="4" spans="1:11" s="2" customFormat="1" ht="45.75" customHeight="1" x14ac:dyDescent="0.25">
      <c r="A4" s="33"/>
      <c r="B4" s="33"/>
      <c r="C4" s="33"/>
      <c r="D4" s="33"/>
      <c r="E4" s="33"/>
      <c r="F4" s="6" t="s">
        <v>18</v>
      </c>
      <c r="G4" s="6" t="s">
        <v>19</v>
      </c>
      <c r="H4" s="6" t="s">
        <v>20</v>
      </c>
      <c r="I4" s="6" t="s">
        <v>21</v>
      </c>
      <c r="J4" s="34"/>
      <c r="K4" s="35"/>
    </row>
    <row r="5" spans="1:11" ht="16.5" customHeight="1" x14ac:dyDescent="0.25">
      <c r="A5" s="7">
        <v>1</v>
      </c>
      <c r="B5" s="7">
        <v>2</v>
      </c>
      <c r="C5" s="7">
        <v>3</v>
      </c>
      <c r="D5" s="7">
        <v>4</v>
      </c>
      <c r="E5" s="7">
        <v>5</v>
      </c>
      <c r="F5" s="7">
        <v>6</v>
      </c>
      <c r="G5" s="7">
        <v>7</v>
      </c>
      <c r="H5" s="7">
        <v>8</v>
      </c>
      <c r="I5" s="7">
        <v>9</v>
      </c>
      <c r="J5" s="7">
        <v>10</v>
      </c>
      <c r="K5" s="7">
        <v>11</v>
      </c>
    </row>
    <row r="6" spans="1:11" ht="16.5" customHeight="1" x14ac:dyDescent="0.25">
      <c r="A6" s="31" t="s">
        <v>1</v>
      </c>
      <c r="B6" s="31"/>
      <c r="C6" s="31"/>
      <c r="D6" s="31"/>
      <c r="E6" s="31"/>
      <c r="F6" s="31"/>
      <c r="G6" s="31"/>
      <c r="H6" s="31"/>
      <c r="I6" s="31"/>
      <c r="J6" s="31"/>
      <c r="K6" s="31"/>
    </row>
    <row r="7" spans="1:11" ht="15.75" customHeight="1" x14ac:dyDescent="0.25">
      <c r="A7" s="10"/>
      <c r="B7" s="11" t="s">
        <v>22</v>
      </c>
      <c r="C7" s="7"/>
      <c r="D7" s="8">
        <f>D8+D9+D10</f>
        <v>4215</v>
      </c>
      <c r="E7" s="9">
        <f>E11+E10+E9+E8</f>
        <v>372427.4</v>
      </c>
      <c r="F7" s="9">
        <f>F11+F10+F9+F8</f>
        <v>56538.54</v>
      </c>
      <c r="G7" s="17"/>
      <c r="H7" s="9">
        <f>H10+H11+H9+H8</f>
        <v>315888.86</v>
      </c>
      <c r="I7" s="17"/>
      <c r="J7" s="9">
        <f>J10+J11+J9+J8</f>
        <v>0</v>
      </c>
      <c r="K7" s="9">
        <f>J7/E7%</f>
        <v>0</v>
      </c>
    </row>
    <row r="8" spans="1:11" ht="21" customHeight="1" x14ac:dyDescent="0.25">
      <c r="A8" s="7">
        <v>1</v>
      </c>
      <c r="B8" s="10" t="s">
        <v>9</v>
      </c>
      <c r="C8" s="7" t="s">
        <v>2</v>
      </c>
      <c r="D8" s="8">
        <v>1600</v>
      </c>
      <c r="E8" s="12">
        <v>100000</v>
      </c>
      <c r="F8" s="17"/>
      <c r="G8" s="17"/>
      <c r="H8" s="12">
        <f>E8</f>
        <v>100000</v>
      </c>
      <c r="I8" s="17"/>
      <c r="J8" s="12">
        <f>G8</f>
        <v>0</v>
      </c>
      <c r="K8" s="12">
        <f t="shared" ref="K8:K10" si="0">J8/E8%</f>
        <v>0</v>
      </c>
    </row>
    <row r="9" spans="1:11" ht="29.25" customHeight="1" x14ac:dyDescent="0.25">
      <c r="A9" s="7">
        <v>2</v>
      </c>
      <c r="B9" s="10" t="s">
        <v>10</v>
      </c>
      <c r="C9" s="7" t="s">
        <v>2</v>
      </c>
      <c r="D9" s="8">
        <v>795</v>
      </c>
      <c r="E9" s="12">
        <v>107944.43</v>
      </c>
      <c r="F9" s="17"/>
      <c r="G9" s="17"/>
      <c r="H9" s="12">
        <f>E9</f>
        <v>107944.43</v>
      </c>
      <c r="I9" s="17"/>
      <c r="J9" s="12">
        <f>G9</f>
        <v>0</v>
      </c>
      <c r="K9" s="12">
        <f t="shared" si="0"/>
        <v>0</v>
      </c>
    </row>
    <row r="10" spans="1:11" ht="25.5" x14ac:dyDescent="0.25">
      <c r="A10" s="7">
        <v>3</v>
      </c>
      <c r="B10" s="10" t="s">
        <v>11</v>
      </c>
      <c r="C10" s="7" t="s">
        <v>2</v>
      </c>
      <c r="D10" s="8">
        <v>1820</v>
      </c>
      <c r="E10" s="12">
        <f>E9</f>
        <v>107944.43</v>
      </c>
      <c r="F10" s="17"/>
      <c r="G10" s="17"/>
      <c r="H10" s="12">
        <f>E10</f>
        <v>107944.43</v>
      </c>
      <c r="I10" s="17"/>
      <c r="J10" s="12">
        <f>G10</f>
        <v>0</v>
      </c>
      <c r="K10" s="12">
        <f t="shared" si="0"/>
        <v>0</v>
      </c>
    </row>
    <row r="11" spans="1:11" ht="18.75" customHeight="1" x14ac:dyDescent="0.25">
      <c r="A11" s="7">
        <v>4</v>
      </c>
      <c r="B11" s="10" t="s">
        <v>12</v>
      </c>
      <c r="C11" s="7" t="s">
        <v>3</v>
      </c>
      <c r="D11" s="8">
        <v>3</v>
      </c>
      <c r="E11" s="12">
        <f>F11</f>
        <v>56538.54</v>
      </c>
      <c r="F11" s="12">
        <v>56538.54</v>
      </c>
      <c r="G11" s="17"/>
      <c r="H11" s="12"/>
      <c r="I11" s="17"/>
      <c r="J11" s="17"/>
      <c r="K11" s="18"/>
    </row>
    <row r="12" spans="1:11" ht="18.75" customHeight="1" x14ac:dyDescent="0.25">
      <c r="A12" s="7"/>
      <c r="B12" s="11" t="s">
        <v>35</v>
      </c>
      <c r="C12" s="7"/>
      <c r="D12" s="8"/>
      <c r="E12" s="12"/>
      <c r="F12" s="12"/>
      <c r="G12" s="17"/>
      <c r="H12" s="12"/>
      <c r="I12" s="17"/>
      <c r="J12" s="17"/>
      <c r="K12" s="18"/>
    </row>
    <row r="13" spans="1:11" ht="18.75" customHeight="1" x14ac:dyDescent="0.25">
      <c r="A13" s="7">
        <v>5</v>
      </c>
      <c r="B13" s="10" t="s">
        <v>36</v>
      </c>
      <c r="C13" s="7" t="s">
        <v>3</v>
      </c>
      <c r="D13" s="8">
        <v>2</v>
      </c>
      <c r="E13" s="12">
        <v>8896.0419999999995</v>
      </c>
      <c r="F13" s="12">
        <v>8896.0419999999995</v>
      </c>
      <c r="G13" s="17"/>
      <c r="H13" s="12"/>
      <c r="I13" s="17"/>
      <c r="J13" s="27">
        <v>8006.44</v>
      </c>
      <c r="K13" s="18">
        <f>J13/F13*100-100</f>
        <v>-9.9999752699009292</v>
      </c>
    </row>
    <row r="14" spans="1:11" ht="15.75" customHeight="1" x14ac:dyDescent="0.25">
      <c r="A14" s="31" t="s">
        <v>4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</row>
    <row r="15" spans="1:11" ht="15.75" x14ac:dyDescent="0.25">
      <c r="A15" s="14"/>
      <c r="B15" s="11" t="s">
        <v>23</v>
      </c>
      <c r="C15" s="14"/>
      <c r="D15" s="15"/>
      <c r="E15" s="9">
        <f>SUM(E16:E17)</f>
        <v>1630.1349</v>
      </c>
      <c r="F15" s="9">
        <f t="shared" ref="F15" si="1">SUM(F16:F17)</f>
        <v>1630.1349</v>
      </c>
      <c r="G15" s="3"/>
      <c r="H15" s="3"/>
      <c r="I15" s="3"/>
      <c r="J15" s="9">
        <f>SUM(J16:J17)</f>
        <v>0</v>
      </c>
      <c r="K15" s="9">
        <f>J15/E15%</f>
        <v>0</v>
      </c>
    </row>
    <row r="16" spans="1:11" ht="21" customHeight="1" x14ac:dyDescent="0.25">
      <c r="A16" s="7">
        <v>1</v>
      </c>
      <c r="B16" s="10" t="s">
        <v>24</v>
      </c>
      <c r="C16" s="16" t="s">
        <v>25</v>
      </c>
      <c r="D16" s="8">
        <v>1</v>
      </c>
      <c r="E16" s="12">
        <v>846.46299999999997</v>
      </c>
      <c r="F16" s="17">
        <f>E16</f>
        <v>846.46299999999997</v>
      </c>
      <c r="G16" s="3"/>
      <c r="H16" s="3"/>
      <c r="I16" s="3"/>
      <c r="J16" s="12">
        <v>0</v>
      </c>
      <c r="K16" s="12">
        <f t="shared" ref="K16:K17" si="2">J16/E16%</f>
        <v>0</v>
      </c>
    </row>
    <row r="17" spans="1:11" ht="20.25" customHeight="1" x14ac:dyDescent="0.25">
      <c r="A17" s="7">
        <v>2</v>
      </c>
      <c r="B17" s="10" t="s">
        <v>26</v>
      </c>
      <c r="C17" s="16" t="s">
        <v>25</v>
      </c>
      <c r="D17" s="8">
        <v>2</v>
      </c>
      <c r="E17" s="12">
        <f>783671.9/1000</f>
        <v>783.67190000000005</v>
      </c>
      <c r="F17" s="17">
        <f t="shared" ref="F17" si="3">E17</f>
        <v>783.67190000000005</v>
      </c>
      <c r="G17" s="3"/>
      <c r="H17" s="3"/>
      <c r="I17" s="3"/>
      <c r="J17" s="12">
        <v>0</v>
      </c>
      <c r="K17" s="12">
        <f t="shared" si="2"/>
        <v>0</v>
      </c>
    </row>
    <row r="18" spans="1:11" ht="23.25" customHeight="1" x14ac:dyDescent="0.25">
      <c r="A18" s="31" t="s">
        <v>5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</row>
    <row r="19" spans="1:11" ht="15.75" customHeight="1" x14ac:dyDescent="0.25">
      <c r="A19" s="14"/>
      <c r="B19" s="11" t="s">
        <v>22</v>
      </c>
      <c r="C19" s="14"/>
      <c r="D19" s="9">
        <f>SUM(D20:D21)</f>
        <v>8650</v>
      </c>
      <c r="E19" s="9">
        <f t="shared" ref="E19" si="4">SUM(E20:E22)</f>
        <v>73784.479999999996</v>
      </c>
      <c r="F19" s="9">
        <f>SUM(F20:F22)</f>
        <v>1663.9</v>
      </c>
      <c r="G19" s="9"/>
      <c r="H19" s="9">
        <f>SUM(H20:H22)</f>
        <v>72120.58</v>
      </c>
      <c r="I19" s="13"/>
      <c r="J19" s="9">
        <f>SUM(J20:J22)</f>
        <v>0</v>
      </c>
      <c r="K19" s="9">
        <f>J19/E19%</f>
        <v>0</v>
      </c>
    </row>
    <row r="20" spans="1:11" ht="23.25" customHeight="1" x14ac:dyDescent="0.25">
      <c r="A20" s="7">
        <v>1</v>
      </c>
      <c r="B20" s="10" t="s">
        <v>27</v>
      </c>
      <c r="C20" s="16" t="s">
        <v>2</v>
      </c>
      <c r="D20" s="8">
        <v>8650</v>
      </c>
      <c r="E20" s="12">
        <v>52120.58</v>
      </c>
      <c r="F20" s="17"/>
      <c r="G20" s="3"/>
      <c r="H20" s="12">
        <v>52120.58</v>
      </c>
      <c r="I20" s="13"/>
      <c r="J20" s="12">
        <f>I20</f>
        <v>0</v>
      </c>
      <c r="K20" s="12">
        <f t="shared" ref="K20:K21" si="5">J20/E20%</f>
        <v>0</v>
      </c>
    </row>
    <row r="21" spans="1:11" ht="34.5" customHeight="1" x14ac:dyDescent="0.25">
      <c r="A21" s="7">
        <v>2</v>
      </c>
      <c r="B21" s="10" t="s">
        <v>28</v>
      </c>
      <c r="C21" s="16"/>
      <c r="D21" s="8"/>
      <c r="E21" s="12">
        <v>20000</v>
      </c>
      <c r="F21" s="17"/>
      <c r="G21" s="3"/>
      <c r="H21" s="12">
        <v>20000</v>
      </c>
      <c r="I21" s="13"/>
      <c r="J21" s="12">
        <f t="shared" ref="J21" si="6">I21</f>
        <v>0</v>
      </c>
      <c r="K21" s="12">
        <f t="shared" si="5"/>
        <v>0</v>
      </c>
    </row>
    <row r="22" spans="1:11" ht="30.75" customHeight="1" x14ac:dyDescent="0.25">
      <c r="A22" s="7">
        <v>3</v>
      </c>
      <c r="B22" s="10" t="s">
        <v>29</v>
      </c>
      <c r="C22" s="16" t="s">
        <v>30</v>
      </c>
      <c r="D22" s="8">
        <v>1</v>
      </c>
      <c r="E22" s="12">
        <v>1663.9</v>
      </c>
      <c r="F22" s="17">
        <v>1663.9</v>
      </c>
      <c r="G22" s="3"/>
      <c r="H22" s="17"/>
      <c r="I22" s="13"/>
      <c r="J22" s="12">
        <v>0</v>
      </c>
      <c r="K22" s="12">
        <f>J22/E22%</f>
        <v>0</v>
      </c>
    </row>
    <row r="23" spans="1:11" ht="19.5" customHeight="1" x14ac:dyDescent="0.25">
      <c r="A23" s="31" t="s">
        <v>6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</row>
    <row r="24" spans="1:11" x14ac:dyDescent="0.25">
      <c r="A24" s="21"/>
      <c r="B24" s="20" t="s">
        <v>22</v>
      </c>
      <c r="C24" s="19"/>
      <c r="D24" s="24">
        <v>2000</v>
      </c>
      <c r="E24" s="23">
        <v>134885.367</v>
      </c>
      <c r="F24" s="23">
        <v>15159.736999999999</v>
      </c>
      <c r="G24" s="19">
        <v>0</v>
      </c>
      <c r="H24" s="23">
        <v>119725.63</v>
      </c>
      <c r="I24" s="26"/>
      <c r="J24" s="9">
        <f>SUM(J25:J26)</f>
        <v>0</v>
      </c>
      <c r="K24" s="9">
        <f t="shared" ref="K24:K26" si="7">J24/E24%</f>
        <v>0</v>
      </c>
    </row>
    <row r="25" spans="1:11" ht="15.75" customHeight="1" x14ac:dyDescent="0.25">
      <c r="A25" s="19">
        <v>1</v>
      </c>
      <c r="B25" s="21" t="s">
        <v>31</v>
      </c>
      <c r="C25" s="19" t="s">
        <v>2</v>
      </c>
      <c r="D25" s="24">
        <v>2000</v>
      </c>
      <c r="E25" s="22">
        <v>119725.63</v>
      </c>
      <c r="F25" s="21"/>
      <c r="G25" s="21"/>
      <c r="H25" s="25">
        <v>119725.63</v>
      </c>
      <c r="I25" s="26"/>
      <c r="J25" s="12">
        <f>I25</f>
        <v>0</v>
      </c>
      <c r="K25" s="12">
        <f t="shared" si="7"/>
        <v>0</v>
      </c>
    </row>
    <row r="26" spans="1:11" ht="19.5" customHeight="1" x14ac:dyDescent="0.25">
      <c r="A26" s="19">
        <v>2</v>
      </c>
      <c r="B26" s="21" t="s">
        <v>32</v>
      </c>
      <c r="C26" s="19" t="s">
        <v>3</v>
      </c>
      <c r="D26" s="24">
        <v>4</v>
      </c>
      <c r="E26" s="22">
        <v>15159.736999999999</v>
      </c>
      <c r="F26" s="22">
        <v>15159.736999999999</v>
      </c>
      <c r="G26" s="21"/>
      <c r="H26" s="22"/>
      <c r="I26" s="26"/>
      <c r="J26" s="12">
        <f t="shared" ref="J26" si="8">I26</f>
        <v>0</v>
      </c>
      <c r="K26" s="12">
        <f t="shared" si="7"/>
        <v>0</v>
      </c>
    </row>
    <row r="28" spans="1:11" x14ac:dyDescent="0.25">
      <c r="E28" s="22">
        <f>E25/2</f>
        <v>59862.815000000002</v>
      </c>
    </row>
  </sheetData>
  <mergeCells count="13">
    <mergeCell ref="A6:K6"/>
    <mergeCell ref="A14:K14"/>
    <mergeCell ref="A18:K18"/>
    <mergeCell ref="A23:K23"/>
    <mergeCell ref="A1:K1"/>
    <mergeCell ref="A3:A4"/>
    <mergeCell ref="B3:B4"/>
    <mergeCell ref="C3:C4"/>
    <mergeCell ref="D3:D4"/>
    <mergeCell ref="E3:E4"/>
    <mergeCell ref="F3:I3"/>
    <mergeCell ref="J3:J4"/>
    <mergeCell ref="K3:K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37DE7-9EDB-45B3-9E24-0C06DFC8568A}">
  <sheetPr>
    <tabColor rgb="FF92D050"/>
  </sheetPr>
  <dimension ref="A1:K26"/>
  <sheetViews>
    <sheetView tabSelected="1" zoomScale="85" zoomScaleNormal="85" workbookViewId="0">
      <selection activeCell="K25" sqref="K25"/>
    </sheetView>
  </sheetViews>
  <sheetFormatPr defaultRowHeight="15" x14ac:dyDescent="0.25"/>
  <cols>
    <col min="1" max="1" width="7" bestFit="1" customWidth="1"/>
    <col min="2" max="2" width="82.28515625" customWidth="1"/>
    <col min="3" max="3" width="14.28515625" customWidth="1"/>
    <col min="4" max="4" width="12.5703125" customWidth="1"/>
    <col min="5" max="5" width="19.42578125" bestFit="1" customWidth="1"/>
    <col min="6" max="6" width="14.140625" customWidth="1"/>
    <col min="7" max="7" width="11.28515625" customWidth="1"/>
    <col min="8" max="8" width="19.42578125" customWidth="1"/>
    <col min="9" max="9" width="18.140625" customWidth="1"/>
    <col min="10" max="10" width="19.42578125" customWidth="1"/>
    <col min="11" max="11" width="18.42578125" customWidth="1"/>
  </cols>
  <sheetData>
    <row r="1" spans="1:11" s="1" customFormat="1" ht="18.75" customHeight="1" x14ac:dyDescent="0.25">
      <c r="A1" s="32" t="s">
        <v>34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s="1" customFormat="1" ht="18.75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1" s="2" customFormat="1" ht="15.75" x14ac:dyDescent="0.25">
      <c r="A3" s="33" t="s">
        <v>0</v>
      </c>
      <c r="B3" s="33" t="s">
        <v>13</v>
      </c>
      <c r="C3" s="33" t="s">
        <v>14</v>
      </c>
      <c r="D3" s="33" t="s">
        <v>15</v>
      </c>
      <c r="E3" s="33" t="s">
        <v>16</v>
      </c>
      <c r="F3" s="33" t="s">
        <v>17</v>
      </c>
      <c r="G3" s="33"/>
      <c r="H3" s="33"/>
      <c r="I3" s="33"/>
      <c r="J3" s="34" t="s">
        <v>7</v>
      </c>
      <c r="K3" s="35" t="s">
        <v>33</v>
      </c>
    </row>
    <row r="4" spans="1:11" s="2" customFormat="1" ht="45.75" customHeight="1" x14ac:dyDescent="0.25">
      <c r="A4" s="33"/>
      <c r="B4" s="33"/>
      <c r="C4" s="33"/>
      <c r="D4" s="33"/>
      <c r="E4" s="33"/>
      <c r="F4" s="30" t="s">
        <v>18</v>
      </c>
      <c r="G4" s="30" t="s">
        <v>19</v>
      </c>
      <c r="H4" s="30" t="s">
        <v>20</v>
      </c>
      <c r="I4" s="30" t="s">
        <v>21</v>
      </c>
      <c r="J4" s="34"/>
      <c r="K4" s="35"/>
    </row>
    <row r="5" spans="1:11" ht="16.5" customHeight="1" x14ac:dyDescent="0.25">
      <c r="A5" s="7">
        <v>1</v>
      </c>
      <c r="B5" s="7">
        <v>2</v>
      </c>
      <c r="C5" s="7">
        <v>3</v>
      </c>
      <c r="D5" s="7">
        <v>4</v>
      </c>
      <c r="E5" s="7">
        <v>5</v>
      </c>
      <c r="F5" s="7">
        <v>6</v>
      </c>
      <c r="G5" s="7">
        <v>7</v>
      </c>
      <c r="H5" s="7">
        <v>8</v>
      </c>
      <c r="I5" s="7">
        <v>9</v>
      </c>
      <c r="J5" s="7">
        <v>10</v>
      </c>
      <c r="K5" s="7">
        <v>11</v>
      </c>
    </row>
    <row r="6" spans="1:11" ht="16.5" customHeight="1" x14ac:dyDescent="0.25">
      <c r="A6" s="31" t="s">
        <v>1</v>
      </c>
      <c r="B6" s="31"/>
      <c r="C6" s="31"/>
      <c r="D6" s="31"/>
      <c r="E6" s="31"/>
      <c r="F6" s="31"/>
      <c r="G6" s="31"/>
      <c r="H6" s="31"/>
      <c r="I6" s="31"/>
      <c r="J6" s="31"/>
      <c r="K6" s="31"/>
    </row>
    <row r="7" spans="1:11" ht="15.75" customHeight="1" x14ac:dyDescent="0.25">
      <c r="A7" s="10"/>
      <c r="B7" s="11" t="s">
        <v>22</v>
      </c>
      <c r="C7" s="7"/>
      <c r="D7" s="8">
        <f>D8+D9+D10</f>
        <v>4215</v>
      </c>
      <c r="E7" s="9">
        <f>E11+E10+E9+E8</f>
        <v>372427.4</v>
      </c>
      <c r="F7" s="9">
        <f>F11+F10+F9+F8</f>
        <v>56538.54</v>
      </c>
      <c r="G7" s="17"/>
      <c r="H7" s="9">
        <f>H10+H11+H9+H8</f>
        <v>315888.86</v>
      </c>
      <c r="I7" s="17"/>
      <c r="J7" s="9">
        <f>J10+J11+J9+J8</f>
        <v>315888.86</v>
      </c>
      <c r="K7" s="9">
        <f>J7/E7%</f>
        <v>84.818909672059561</v>
      </c>
    </row>
    <row r="8" spans="1:11" ht="21" customHeight="1" x14ac:dyDescent="0.25">
      <c r="A8" s="7">
        <v>1</v>
      </c>
      <c r="B8" s="10" t="s">
        <v>9</v>
      </c>
      <c r="C8" s="7" t="s">
        <v>2</v>
      </c>
      <c r="D8" s="8">
        <v>1600</v>
      </c>
      <c r="E8" s="12">
        <v>100000</v>
      </c>
      <c r="F8" s="17"/>
      <c r="G8" s="17"/>
      <c r="H8" s="12">
        <f>E8</f>
        <v>100000</v>
      </c>
      <c r="I8" s="17"/>
      <c r="J8" s="12">
        <f>E8</f>
        <v>100000</v>
      </c>
      <c r="K8" s="12">
        <f t="shared" ref="K8:K11" si="0">J8/E8%</f>
        <v>100</v>
      </c>
    </row>
    <row r="9" spans="1:11" ht="29.25" customHeight="1" x14ac:dyDescent="0.25">
      <c r="A9" s="7">
        <v>2</v>
      </c>
      <c r="B9" s="10" t="s">
        <v>10</v>
      </c>
      <c r="C9" s="7" t="s">
        <v>2</v>
      </c>
      <c r="D9" s="8">
        <v>795</v>
      </c>
      <c r="E9" s="12">
        <v>107944.43</v>
      </c>
      <c r="F9" s="17"/>
      <c r="G9" s="17"/>
      <c r="H9" s="12">
        <f>E9</f>
        <v>107944.43</v>
      </c>
      <c r="I9" s="17"/>
      <c r="J9" s="12">
        <f t="shared" ref="J9:J10" si="1">E9</f>
        <v>107944.43</v>
      </c>
      <c r="K9" s="12">
        <f t="shared" si="0"/>
        <v>100</v>
      </c>
    </row>
    <row r="10" spans="1:11" ht="25.5" x14ac:dyDescent="0.25">
      <c r="A10" s="7">
        <v>3</v>
      </c>
      <c r="B10" s="10" t="s">
        <v>11</v>
      </c>
      <c r="C10" s="7" t="s">
        <v>2</v>
      </c>
      <c r="D10" s="8">
        <v>1820</v>
      </c>
      <c r="E10" s="12">
        <f>E9</f>
        <v>107944.43</v>
      </c>
      <c r="F10" s="17"/>
      <c r="G10" s="17"/>
      <c r="H10" s="12">
        <f>E10</f>
        <v>107944.43</v>
      </c>
      <c r="I10" s="17"/>
      <c r="J10" s="12">
        <f t="shared" si="1"/>
        <v>107944.43</v>
      </c>
      <c r="K10" s="12">
        <f t="shared" si="0"/>
        <v>100</v>
      </c>
    </row>
    <row r="11" spans="1:11" ht="18.75" customHeight="1" x14ac:dyDescent="0.25">
      <c r="A11" s="7">
        <v>4</v>
      </c>
      <c r="B11" s="10" t="s">
        <v>12</v>
      </c>
      <c r="C11" s="7" t="s">
        <v>3</v>
      </c>
      <c r="D11" s="8">
        <v>3</v>
      </c>
      <c r="E11" s="12">
        <f>F11</f>
        <v>56538.54</v>
      </c>
      <c r="F11" s="12">
        <v>56538.54</v>
      </c>
      <c r="G11" s="17"/>
      <c r="H11" s="12"/>
      <c r="I11" s="17"/>
      <c r="J11" s="12">
        <v>0</v>
      </c>
      <c r="K11" s="12">
        <f t="shared" si="0"/>
        <v>0</v>
      </c>
    </row>
    <row r="12" spans="1:11" ht="18.75" customHeight="1" x14ac:dyDescent="0.25">
      <c r="A12" s="7"/>
      <c r="B12" s="11" t="s">
        <v>35</v>
      </c>
      <c r="C12" s="7"/>
      <c r="D12" s="8"/>
      <c r="E12" s="12"/>
      <c r="F12" s="12"/>
      <c r="G12" s="17"/>
      <c r="H12" s="12"/>
      <c r="I12" s="17"/>
      <c r="J12" s="17"/>
      <c r="K12" s="18"/>
    </row>
    <row r="13" spans="1:11" ht="18.75" customHeight="1" x14ac:dyDescent="0.25">
      <c r="A13" s="7">
        <v>5</v>
      </c>
      <c r="B13" s="10" t="s">
        <v>36</v>
      </c>
      <c r="C13" s="7" t="s">
        <v>3</v>
      </c>
      <c r="D13" s="8">
        <v>2</v>
      </c>
      <c r="E13" s="12">
        <v>8896.0419999999995</v>
      </c>
      <c r="F13" s="12">
        <v>8896.0419999999995</v>
      </c>
      <c r="G13" s="17"/>
      <c r="H13" s="12"/>
      <c r="I13" s="17"/>
      <c r="J13" s="27">
        <v>8006.44</v>
      </c>
      <c r="K13" s="18">
        <f>J13/F13*100-100</f>
        <v>-9.9999752699009292</v>
      </c>
    </row>
    <row r="14" spans="1:11" ht="15.75" customHeight="1" x14ac:dyDescent="0.25">
      <c r="A14" s="31" t="s">
        <v>4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</row>
    <row r="15" spans="1:11" ht="15.75" x14ac:dyDescent="0.25">
      <c r="A15" s="14"/>
      <c r="B15" s="11" t="s">
        <v>23</v>
      </c>
      <c r="C15" s="14"/>
      <c r="D15" s="15"/>
      <c r="E15" s="9">
        <f>SUM(E16:E17)</f>
        <v>1630.1349</v>
      </c>
      <c r="F15" s="9">
        <f t="shared" ref="F15" si="2">SUM(F16:F17)</f>
        <v>1630.1349</v>
      </c>
      <c r="G15" s="3"/>
      <c r="H15" s="3"/>
      <c r="I15" s="3"/>
      <c r="J15" s="9">
        <f>SUM(J16:J17)</f>
        <v>0</v>
      </c>
      <c r="K15" s="9">
        <f>J15/E15%</f>
        <v>0</v>
      </c>
    </row>
    <row r="16" spans="1:11" ht="21" customHeight="1" x14ac:dyDescent="0.25">
      <c r="A16" s="7">
        <v>1</v>
      </c>
      <c r="B16" s="10" t="s">
        <v>24</v>
      </c>
      <c r="C16" s="16" t="s">
        <v>25</v>
      </c>
      <c r="D16" s="8">
        <v>1</v>
      </c>
      <c r="E16" s="12">
        <v>846.46299999999997</v>
      </c>
      <c r="F16" s="17">
        <f>E16</f>
        <v>846.46299999999997</v>
      </c>
      <c r="G16" s="3"/>
      <c r="H16" s="3"/>
      <c r="I16" s="3"/>
      <c r="J16" s="12">
        <v>0</v>
      </c>
      <c r="K16" s="12">
        <f t="shared" ref="K16:K17" si="3">J16/E16%</f>
        <v>0</v>
      </c>
    </row>
    <row r="17" spans="1:11" ht="20.25" customHeight="1" x14ac:dyDescent="0.25">
      <c r="A17" s="7">
        <v>2</v>
      </c>
      <c r="B17" s="10" t="s">
        <v>26</v>
      </c>
      <c r="C17" s="16" t="s">
        <v>25</v>
      </c>
      <c r="D17" s="8">
        <v>2</v>
      </c>
      <c r="E17" s="12">
        <f>783671.9/1000</f>
        <v>783.67190000000005</v>
      </c>
      <c r="F17" s="17">
        <f t="shared" ref="F17" si="4">E17</f>
        <v>783.67190000000005</v>
      </c>
      <c r="G17" s="3"/>
      <c r="H17" s="3"/>
      <c r="I17" s="3"/>
      <c r="J17" s="12">
        <v>0</v>
      </c>
      <c r="K17" s="12">
        <f t="shared" si="3"/>
        <v>0</v>
      </c>
    </row>
    <row r="18" spans="1:11" ht="23.25" customHeight="1" x14ac:dyDescent="0.25">
      <c r="A18" s="31" t="s">
        <v>5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</row>
    <row r="19" spans="1:11" ht="15.75" customHeight="1" x14ac:dyDescent="0.25">
      <c r="A19" s="14"/>
      <c r="B19" s="11" t="s">
        <v>22</v>
      </c>
      <c r="C19" s="14"/>
      <c r="D19" s="9">
        <f>SUM(D20:D21)</f>
        <v>8650</v>
      </c>
      <c r="E19" s="9">
        <f t="shared" ref="E19" si="5">SUM(E20:E22)</f>
        <v>73784.479999999996</v>
      </c>
      <c r="F19" s="9">
        <f>SUM(F20:F22)</f>
        <v>1663.9</v>
      </c>
      <c r="G19" s="9"/>
      <c r="H19" s="9">
        <f>SUM(H20:H22)</f>
        <v>72120.58</v>
      </c>
      <c r="I19" s="28"/>
      <c r="J19" s="9">
        <f>SUM(J20:J22)</f>
        <v>0</v>
      </c>
      <c r="K19" s="9">
        <f>J19/E19%</f>
        <v>0</v>
      </c>
    </row>
    <row r="20" spans="1:11" ht="23.25" customHeight="1" x14ac:dyDescent="0.25">
      <c r="A20" s="7">
        <v>1</v>
      </c>
      <c r="B20" s="10" t="s">
        <v>27</v>
      </c>
      <c r="C20" s="16" t="s">
        <v>2</v>
      </c>
      <c r="D20" s="8">
        <v>8650</v>
      </c>
      <c r="E20" s="12">
        <v>52120.58</v>
      </c>
      <c r="F20" s="17"/>
      <c r="G20" s="3"/>
      <c r="H20" s="12">
        <v>52120.58</v>
      </c>
      <c r="I20" s="28"/>
      <c r="J20" s="12">
        <v>0</v>
      </c>
      <c r="K20" s="12">
        <f t="shared" ref="K20:K21" si="6">J20/E20%</f>
        <v>0</v>
      </c>
    </row>
    <row r="21" spans="1:11" ht="34.5" customHeight="1" x14ac:dyDescent="0.25">
      <c r="A21" s="7">
        <v>2</v>
      </c>
      <c r="B21" s="10" t="s">
        <v>28</v>
      </c>
      <c r="C21" s="16"/>
      <c r="D21" s="8"/>
      <c r="E21" s="12">
        <v>20000</v>
      </c>
      <c r="F21" s="17"/>
      <c r="G21" s="3"/>
      <c r="H21" s="12">
        <v>20000</v>
      </c>
      <c r="I21" s="28"/>
      <c r="J21" s="12">
        <v>0</v>
      </c>
      <c r="K21" s="12">
        <f t="shared" si="6"/>
        <v>0</v>
      </c>
    </row>
    <row r="22" spans="1:11" ht="30.75" customHeight="1" x14ac:dyDescent="0.25">
      <c r="A22" s="7">
        <v>3</v>
      </c>
      <c r="B22" s="10" t="s">
        <v>29</v>
      </c>
      <c r="C22" s="16" t="s">
        <v>30</v>
      </c>
      <c r="D22" s="8">
        <v>1</v>
      </c>
      <c r="E22" s="12">
        <v>1663.9</v>
      </c>
      <c r="F22" s="17">
        <v>1663.9</v>
      </c>
      <c r="G22" s="3"/>
      <c r="H22" s="17"/>
      <c r="I22" s="28"/>
      <c r="J22" s="12">
        <v>0</v>
      </c>
      <c r="K22" s="12">
        <f>J22/E22%</f>
        <v>0</v>
      </c>
    </row>
    <row r="23" spans="1:11" ht="19.5" customHeight="1" x14ac:dyDescent="0.25">
      <c r="A23" s="31" t="s">
        <v>6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</row>
    <row r="24" spans="1:11" x14ac:dyDescent="0.25">
      <c r="A24" s="21"/>
      <c r="B24" s="20" t="s">
        <v>22</v>
      </c>
      <c r="C24" s="19"/>
      <c r="D24" s="24">
        <v>2000</v>
      </c>
      <c r="E24" s="23">
        <v>134885.367</v>
      </c>
      <c r="F24" s="23">
        <v>15159.736999999999</v>
      </c>
      <c r="G24" s="19">
        <v>0</v>
      </c>
      <c r="H24" s="23">
        <v>119725.63</v>
      </c>
      <c r="I24" s="26"/>
      <c r="J24" s="9">
        <f>SUM(J25:J26)</f>
        <v>92188.735100000005</v>
      </c>
      <c r="K24" s="9">
        <f t="shared" ref="K24:K26" si="7">J24/E24%</f>
        <v>68.345986781501665</v>
      </c>
    </row>
    <row r="25" spans="1:11" ht="15.75" customHeight="1" x14ac:dyDescent="0.25">
      <c r="A25" s="19">
        <v>1</v>
      </c>
      <c r="B25" s="21" t="s">
        <v>31</v>
      </c>
      <c r="C25" s="19" t="s">
        <v>2</v>
      </c>
      <c r="D25" s="24">
        <v>2000</v>
      </c>
      <c r="E25" s="22">
        <v>119725.63</v>
      </c>
      <c r="F25" s="21"/>
      <c r="G25" s="21"/>
      <c r="H25" s="25">
        <v>119725.63</v>
      </c>
      <c r="I25" s="26"/>
      <c r="J25" s="12">
        <v>92188.735100000005</v>
      </c>
      <c r="K25" s="12">
        <f t="shared" si="7"/>
        <v>77</v>
      </c>
    </row>
    <row r="26" spans="1:11" ht="19.5" customHeight="1" x14ac:dyDescent="0.25">
      <c r="A26" s="19">
        <v>2</v>
      </c>
      <c r="B26" s="21" t="s">
        <v>32</v>
      </c>
      <c r="C26" s="19" t="s">
        <v>3</v>
      </c>
      <c r="D26" s="24">
        <v>4</v>
      </c>
      <c r="E26" s="22">
        <v>15159.736999999999</v>
      </c>
      <c r="F26" s="22">
        <v>15159.736999999999</v>
      </c>
      <c r="G26" s="21"/>
      <c r="H26" s="22"/>
      <c r="I26" s="26"/>
      <c r="J26" s="12">
        <v>0</v>
      </c>
      <c r="K26" s="12">
        <f t="shared" si="7"/>
        <v>0</v>
      </c>
    </row>
  </sheetData>
  <mergeCells count="13">
    <mergeCell ref="A6:K6"/>
    <mergeCell ref="A14:K14"/>
    <mergeCell ref="A18:K18"/>
    <mergeCell ref="A23:K23"/>
    <mergeCell ref="A1:K1"/>
    <mergeCell ref="A3:A4"/>
    <mergeCell ref="B3:B4"/>
    <mergeCell ref="C3:C4"/>
    <mergeCell ref="D3:D4"/>
    <mergeCell ref="E3:E4"/>
    <mergeCell ref="F3:I3"/>
    <mergeCell ref="J3:J4"/>
    <mergeCell ref="K3:K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 квартал 2025</vt:lpstr>
      <vt:lpstr>2 квартал 2025</vt:lpstr>
      <vt:lpstr>3 квартал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2025-10-20T08:58:34Z</dcterms:modified>
</cp:coreProperties>
</file>